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6030" activeTab="0"/>
  </bookViews>
  <sheets>
    <sheet name="Método" sheetId="1" r:id="rId1"/>
    <sheet name="Cabeza" sheetId="2" r:id="rId2"/>
    <sheet name="Tórax" sheetId="3" r:id="rId3"/>
    <sheet name="Abdomen" sheetId="4" r:id="rId4"/>
  </sheets>
  <definedNames/>
  <calcPr fullCalcOnLoad="1"/>
</workbook>
</file>

<file path=xl/sharedStrings.xml><?xml version="1.0" encoding="utf-8"?>
<sst xmlns="http://schemas.openxmlformats.org/spreadsheetml/2006/main" count="85" uniqueCount="47">
  <si>
    <t>Basado en " A method for the systematic selection of technique factors in paediatric CT (BJR 76 (2003), 51-56.</t>
  </si>
  <si>
    <t>Se asumen las siguientes hipótesis:</t>
  </si>
  <si>
    <t>1. Se conocen los factores de la técnica correspondiente para el examen  a un adulto.</t>
  </si>
  <si>
    <t>2. La relación señal-ruido en el examen equivalente en adultos es adecuada para niños.</t>
  </si>
  <si>
    <t>3. La atenuación y proporciones relativas de tejidos corporales es similar en adultos y niños.</t>
  </si>
  <si>
    <t>4. La tensión de tubo no varía entre el examen de adulto y el de niño.</t>
  </si>
  <si>
    <t>5. El filtro de reconstrucción utilizado en el examen de niño no es radicalmente distinto al del adulto.</t>
  </si>
  <si>
    <r>
      <t xml:space="preserve">La sección del paciente se aproxima a partir del diámetro equivalente. Éste se calcula midiendo el perímetro del paciente en la región a radiografiar y dividiendo por </t>
    </r>
    <r>
      <rPr>
        <sz val="12"/>
        <rFont val="Symbol"/>
        <family val="1"/>
      </rPr>
      <t>p</t>
    </r>
    <r>
      <rPr>
        <sz val="12"/>
        <rFont val="Times New Roman"/>
        <family val="0"/>
      </rPr>
      <t>.</t>
    </r>
  </si>
  <si>
    <t>La ecuación utilizada es:</t>
  </si>
  <si>
    <t>Donde:</t>
  </si>
  <si>
    <r>
      <t>S</t>
    </r>
    <r>
      <rPr>
        <vertAlign val="subscript"/>
        <sz val="12"/>
        <rFont val="Times New Roman"/>
        <family val="1"/>
      </rPr>
      <t>P</t>
    </r>
    <r>
      <rPr>
        <sz val="12"/>
        <rFont val="Times New Roman"/>
        <family val="0"/>
      </rPr>
      <t>, S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  <family val="0"/>
      </rPr>
      <t xml:space="preserve"> son los espesores de corte de niño y adulto</t>
    </r>
  </si>
  <si>
    <r>
      <t>d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  <family val="0"/>
      </rPr>
      <t xml:space="preserve"> , d</t>
    </r>
    <r>
      <rPr>
        <vertAlign val="subscript"/>
        <sz val="12"/>
        <rFont val="Times New Roman"/>
        <family val="1"/>
      </rPr>
      <t>P</t>
    </r>
    <r>
      <rPr>
        <sz val="12"/>
        <rFont val="Times New Roman"/>
        <family val="0"/>
      </rPr>
      <t xml:space="preserve"> los diámetros equivalentes</t>
    </r>
  </si>
  <si>
    <r>
      <t>mAs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  <family val="0"/>
      </rPr>
      <t xml:space="preserve"> =</t>
    </r>
  </si>
  <si>
    <t>Perímetro cabeza niño (cm):</t>
  </si>
  <si>
    <r>
      <t>mAs</t>
    </r>
    <r>
      <rPr>
        <vertAlign val="subscript"/>
        <sz val="12"/>
        <rFont val="Times New Roman"/>
        <family val="1"/>
      </rPr>
      <t>P</t>
    </r>
    <r>
      <rPr>
        <sz val="12"/>
        <rFont val="Times New Roman"/>
        <family val="0"/>
      </rPr>
      <t xml:space="preserve"> =</t>
    </r>
  </si>
  <si>
    <r>
      <t>Espesor S</t>
    </r>
    <r>
      <rPr>
        <vertAlign val="subscript"/>
        <sz val="12"/>
        <rFont val="Times New Roman"/>
        <family val="1"/>
      </rPr>
      <t xml:space="preserve">A </t>
    </r>
    <r>
      <rPr>
        <sz val="12"/>
        <rFont val="Times New Roman"/>
        <family val="1"/>
      </rPr>
      <t>(mm)</t>
    </r>
    <r>
      <rPr>
        <vertAlign val="sub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=</t>
    </r>
  </si>
  <si>
    <t>Protocolo adulto</t>
  </si>
  <si>
    <t>Protocolo niño</t>
  </si>
  <si>
    <t>kVp =</t>
  </si>
  <si>
    <r>
      <t>Espesor S</t>
    </r>
    <r>
      <rPr>
        <vertAlign val="subscript"/>
        <sz val="12"/>
        <rFont val="Times New Roman"/>
        <family val="1"/>
      </rPr>
      <t>P</t>
    </r>
    <r>
      <rPr>
        <sz val="12"/>
        <rFont val="Times New Roman"/>
        <family val="0"/>
      </rPr>
      <t xml:space="preserve"> (mm) =</t>
    </r>
  </si>
  <si>
    <t>kVp/F</t>
  </si>
  <si>
    <t>Indica fila</t>
  </si>
  <si>
    <t xml:space="preserve">Datos equipo </t>
  </si>
  <si>
    <t>Filtración (mm Al) =</t>
  </si>
  <si>
    <t>Perímetro tórax niño (cm):</t>
  </si>
  <si>
    <r>
      <t>m</t>
    </r>
    <r>
      <rPr>
        <b/>
        <sz val="10"/>
        <rFont val="Times New Roman"/>
        <family val="0"/>
      </rPr>
      <t>eff tórax</t>
    </r>
  </si>
  <si>
    <r>
      <t>Diámetro adulto d</t>
    </r>
    <r>
      <rPr>
        <vertAlign val="subscript"/>
        <sz val="10"/>
        <rFont val="Times New Roman"/>
        <family val="1"/>
      </rPr>
      <t>A</t>
    </r>
    <r>
      <rPr>
        <sz val="10"/>
        <rFont val="Times New Roman"/>
        <family val="0"/>
      </rPr>
      <t xml:space="preserve"> =</t>
    </r>
  </si>
  <si>
    <r>
      <t>Diámetro niñod</t>
    </r>
    <r>
      <rPr>
        <vertAlign val="subscript"/>
        <sz val="10"/>
        <rFont val="Times New Roman"/>
        <family val="1"/>
      </rPr>
      <t>P</t>
    </r>
    <r>
      <rPr>
        <sz val="10"/>
        <rFont val="Times New Roman"/>
        <family val="1"/>
      </rPr>
      <t xml:space="preserve"> =</t>
    </r>
  </si>
  <si>
    <r>
      <t>m</t>
    </r>
    <r>
      <rPr>
        <b/>
        <sz val="10"/>
        <rFont val="Times New Roman"/>
        <family val="0"/>
      </rPr>
      <t xml:space="preserve">eff </t>
    </r>
  </si>
  <si>
    <r>
      <t>m</t>
    </r>
    <r>
      <rPr>
        <b/>
        <sz val="10"/>
        <rFont val="Times New Roman"/>
        <family val="0"/>
      </rPr>
      <t>eff cabeza</t>
    </r>
  </si>
  <si>
    <t>Rellenar únicamente las celdas recuadradas en color verde.</t>
  </si>
  <si>
    <t>Rellenar únicamente las celdas recuadradas en   color verde.</t>
  </si>
  <si>
    <t>Perímetro abdomen niño (cm):</t>
  </si>
  <si>
    <r>
      <t>Nuevo valor mAs</t>
    </r>
    <r>
      <rPr>
        <b/>
        <vertAlign val="subscript"/>
        <sz val="12"/>
        <rFont val="Times New Roman"/>
        <family val="1"/>
      </rPr>
      <t>P</t>
    </r>
    <r>
      <rPr>
        <b/>
        <sz val="12"/>
        <rFont val="Times New Roman"/>
        <family val="1"/>
      </rPr>
      <t xml:space="preserve"> =</t>
    </r>
  </si>
  <si>
    <r>
      <t xml:space="preserve">¡ATENCIÓN! Si el valor de </t>
    </r>
    <r>
      <rPr>
        <b/>
        <u val="single"/>
        <sz val="12"/>
        <color indexed="57"/>
        <rFont val="Times New Roman"/>
        <family val="1"/>
      </rPr>
      <t>mAs</t>
    </r>
    <r>
      <rPr>
        <b/>
        <u val="single"/>
        <vertAlign val="subscript"/>
        <sz val="12"/>
        <color indexed="57"/>
        <rFont val="Times New Roman"/>
        <family val="1"/>
      </rPr>
      <t>P</t>
    </r>
    <r>
      <rPr>
        <b/>
        <sz val="12"/>
        <color indexed="57"/>
        <rFont val="Times New Roman"/>
        <family val="1"/>
      </rPr>
      <t xml:space="preserve"> es menor de lo que permite seleccionar el equipo, deberá reducirse el espesor de corte.</t>
    </r>
  </si>
  <si>
    <r>
      <t xml:space="preserve">Nuevo espesor de corte </t>
    </r>
    <r>
      <rPr>
        <b/>
        <sz val="12"/>
        <rFont val="Times New Roman"/>
        <family val="1"/>
      </rPr>
      <t>S'</t>
    </r>
    <r>
      <rPr>
        <b/>
        <vertAlign val="subscript"/>
        <sz val="12"/>
        <rFont val="Times New Roman"/>
        <family val="1"/>
      </rPr>
      <t>P</t>
    </r>
    <r>
      <rPr>
        <b/>
        <sz val="12"/>
        <rFont val="Times New Roman"/>
        <family val="1"/>
      </rPr>
      <t xml:space="preserve"> (mm</t>
    </r>
    <r>
      <rPr>
        <sz val="12"/>
        <rFont val="Times New Roman"/>
        <family val="0"/>
      </rPr>
      <t>) =</t>
    </r>
  </si>
  <si>
    <r>
      <t>m</t>
    </r>
    <r>
      <rPr>
        <b/>
        <sz val="10"/>
        <rFont val="Times New Roman"/>
        <family val="0"/>
      </rPr>
      <t>eff abdomen</t>
    </r>
  </si>
  <si>
    <t xml:space="preserve">Autores: </t>
  </si>
  <si>
    <t>Hospital Clínico Universitario "Lozano Blesa"</t>
  </si>
  <si>
    <t>Avda San Juan Bosco 15. 50009-Zaragoza</t>
  </si>
  <si>
    <t xml:space="preserve"> Mª Angeles Rivas  Ballarín  y Pedro Ruiz Manzano</t>
  </si>
  <si>
    <t>mrivasb@salud.aragon.es</t>
  </si>
  <si>
    <t>Protocolo exploración TC de pacientes pediátricos</t>
  </si>
  <si>
    <t>pruizm@salud.aragon.es</t>
  </si>
  <si>
    <t xml:space="preserve">Protocolos pediátricos:TC abdomen </t>
  </si>
  <si>
    <t>Protocolos pediátricos:TC tórax</t>
  </si>
  <si>
    <t xml:space="preserve">Protocolos Pediátricos:TC cabeza </t>
  </si>
</sst>
</file>

<file path=xl/styles.xml><?xml version="1.0" encoding="utf-8"?>
<styleSheet xmlns="http://schemas.openxmlformats.org/spreadsheetml/2006/main">
  <numFmts count="1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20">
    <font>
      <sz val="12"/>
      <name val="Times New Roman"/>
      <family val="0"/>
    </font>
    <font>
      <sz val="12"/>
      <name val="Symbol"/>
      <family val="1"/>
    </font>
    <font>
      <vertAlign val="subscript"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vertAlign val="subscript"/>
      <sz val="12"/>
      <name val="Times New Roman"/>
      <family val="1"/>
    </font>
    <font>
      <b/>
      <sz val="12"/>
      <color indexed="57"/>
      <name val="Times New Roman"/>
      <family val="1"/>
    </font>
    <font>
      <b/>
      <i/>
      <sz val="12"/>
      <color indexed="53"/>
      <name val="Times New Roman"/>
      <family val="1"/>
    </font>
    <font>
      <b/>
      <u val="single"/>
      <sz val="12"/>
      <color indexed="57"/>
      <name val="Times New Roman"/>
      <family val="1"/>
    </font>
    <font>
      <b/>
      <u val="single"/>
      <vertAlign val="subscript"/>
      <sz val="12"/>
      <color indexed="57"/>
      <name val="Times New Roman"/>
      <family val="1"/>
    </font>
    <font>
      <b/>
      <sz val="10"/>
      <name val="Symbol"/>
      <family val="1"/>
    </font>
    <font>
      <b/>
      <sz val="10"/>
      <name val="Times New Roman"/>
      <family val="0"/>
    </font>
    <font>
      <b/>
      <i/>
      <sz val="10"/>
      <name val="Times New Roman"/>
      <family val="1"/>
    </font>
    <font>
      <sz val="10"/>
      <name val="Symbol"/>
      <family val="1"/>
    </font>
    <font>
      <vertAlign val="subscript"/>
      <sz val="10"/>
      <name val="Times New Roman"/>
      <family val="1"/>
    </font>
    <font>
      <u val="single"/>
      <sz val="12"/>
      <color indexed="12"/>
      <name val="Times New Roman"/>
      <family val="0"/>
    </font>
    <font>
      <b/>
      <sz val="14"/>
      <name val="Times New Roman"/>
      <family val="1"/>
    </font>
    <font>
      <sz val="12"/>
      <name val="Comic Sans MS"/>
      <family val="4"/>
    </font>
    <font>
      <b/>
      <sz val="12"/>
      <name val="Comic Sans MS"/>
      <family val="4"/>
    </font>
    <font>
      <u val="single"/>
      <sz val="12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1" fillId="0" borderId="0" xfId="0" applyFont="1" applyAlignment="1">
      <alignment/>
    </xf>
    <xf numFmtId="169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3" borderId="1" xfId="0" applyFill="1" applyBorder="1" applyAlignment="1" applyProtection="1">
      <alignment horizontal="center"/>
      <protection locked="0"/>
    </xf>
    <xf numFmtId="1" fontId="3" fillId="4" borderId="0" xfId="0" applyNumberFormat="1" applyFont="1" applyFill="1" applyAlignment="1">
      <alignment horizontal="center"/>
    </xf>
    <xf numFmtId="0" fontId="0" fillId="3" borderId="1" xfId="0" applyFill="1" applyBorder="1" applyAlignment="1" applyProtection="1">
      <alignment/>
      <protection locked="0"/>
    </xf>
    <xf numFmtId="0" fontId="3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left"/>
    </xf>
    <xf numFmtId="1" fontId="3" fillId="4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12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3" borderId="0" xfId="0" applyFont="1" applyFill="1" applyAlignment="1">
      <alignment/>
    </xf>
    <xf numFmtId="0" fontId="13" fillId="0" borderId="0" xfId="0" applyFont="1" applyAlignment="1">
      <alignment/>
    </xf>
    <xf numFmtId="0" fontId="4" fillId="5" borderId="0" xfId="0" applyFont="1" applyFill="1" applyAlignment="1">
      <alignment horizontal="left"/>
    </xf>
    <xf numFmtId="0" fontId="4" fillId="5" borderId="0" xfId="0" applyFont="1" applyFill="1" applyAlignment="1">
      <alignment/>
    </xf>
    <xf numFmtId="0" fontId="4" fillId="5" borderId="0" xfId="0" applyFont="1" applyFill="1" applyBorder="1" applyAlignment="1">
      <alignment horizontal="left"/>
    </xf>
    <xf numFmtId="169" fontId="4" fillId="5" borderId="0" xfId="0" applyNumberFormat="1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0" fontId="0" fillId="6" borderId="4" xfId="0" applyFill="1" applyBorder="1" applyAlignment="1">
      <alignment/>
    </xf>
    <xf numFmtId="0" fontId="17" fillId="6" borderId="5" xfId="0" applyFont="1" applyFill="1" applyBorder="1" applyAlignment="1">
      <alignment/>
    </xf>
    <xf numFmtId="0" fontId="18" fillId="6" borderId="0" xfId="0" applyFont="1" applyFill="1" applyBorder="1" applyAlignment="1">
      <alignment/>
    </xf>
    <xf numFmtId="0" fontId="3" fillId="6" borderId="6" xfId="0" applyFont="1" applyFill="1" applyBorder="1" applyAlignment="1">
      <alignment/>
    </xf>
    <xf numFmtId="0" fontId="17" fillId="6" borderId="0" xfId="0" applyFont="1" applyFill="1" applyBorder="1" applyAlignment="1">
      <alignment/>
    </xf>
    <xf numFmtId="0" fontId="0" fillId="6" borderId="6" xfId="0" applyFont="1" applyFill="1" applyBorder="1" applyAlignment="1">
      <alignment/>
    </xf>
    <xf numFmtId="0" fontId="19" fillId="6" borderId="0" xfId="15" applyFont="1" applyFill="1" applyBorder="1" applyAlignment="1">
      <alignment/>
    </xf>
    <xf numFmtId="0" fontId="0" fillId="6" borderId="7" xfId="0" applyFont="1" applyFill="1" applyBorder="1" applyAlignment="1">
      <alignment/>
    </xf>
    <xf numFmtId="0" fontId="19" fillId="6" borderId="8" xfId="15" applyFont="1" applyFill="1" applyBorder="1" applyAlignment="1">
      <alignment/>
    </xf>
    <xf numFmtId="0" fontId="0" fillId="6" borderId="8" xfId="0" applyFont="1" applyFill="1" applyBorder="1" applyAlignment="1">
      <alignment/>
    </xf>
    <xf numFmtId="0" fontId="0" fillId="6" borderId="9" xfId="0" applyFont="1" applyFill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10" fillId="4" borderId="1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3" borderId="0" xfId="0" applyFill="1" applyAlignment="1">
      <alignment horizontal="center"/>
    </xf>
    <xf numFmtId="0" fontId="0" fillId="3" borderId="14" xfId="0" applyFill="1" applyBorder="1" applyAlignment="1">
      <alignment horizontal="center"/>
    </xf>
    <xf numFmtId="0" fontId="3" fillId="4" borderId="0" xfId="0" applyFont="1" applyFill="1" applyAlignment="1">
      <alignment horizontal="right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22</xdr:row>
      <xdr:rowOff>57150</xdr:rowOff>
    </xdr:from>
    <xdr:to>
      <xdr:col>6</xdr:col>
      <xdr:colOff>561975</xdr:colOff>
      <xdr:row>25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9624" t="51834" r="27374" b="38333"/>
        <a:stretch>
          <a:fillRect/>
        </a:stretch>
      </xdr:blipFill>
      <xdr:spPr>
        <a:xfrm>
          <a:off x="1724025" y="4848225"/>
          <a:ext cx="3276600" cy="561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rivasb@salud.aragon.es" TargetMode="External" /><Relationship Id="rId2" Type="http://schemas.openxmlformats.org/officeDocument/2006/relationships/hyperlink" Target="mailto:pruizm@salud.aragon.es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8"/>
  <sheetViews>
    <sheetView showGridLines="0" showRowColHeaders="0" tabSelected="1" workbookViewId="0" topLeftCell="A20">
      <selection activeCell="H8" sqref="H8"/>
    </sheetView>
  </sheetViews>
  <sheetFormatPr defaultColWidth="11.00390625" defaultRowHeight="15.75"/>
  <cols>
    <col min="1" max="1" width="3.25390625" style="0" customWidth="1"/>
  </cols>
  <sheetData>
    <row r="1" ht="16.5" thickBot="1"/>
    <row r="2" spans="2:8" ht="19.5" thickBot="1">
      <c r="B2" s="44" t="s">
        <v>42</v>
      </c>
      <c r="C2" s="45"/>
      <c r="D2" s="45"/>
      <c r="E2" s="45"/>
      <c r="F2" s="45"/>
      <c r="G2" s="45"/>
      <c r="H2" s="46"/>
    </row>
    <row r="4" spans="2:9" ht="27" customHeight="1">
      <c r="B4" s="47" t="s">
        <v>0</v>
      </c>
      <c r="C4" s="47"/>
      <c r="D4" s="47"/>
      <c r="E4" s="47"/>
      <c r="F4" s="47"/>
      <c r="G4" s="47"/>
      <c r="H4" s="47"/>
      <c r="I4" s="47"/>
    </row>
    <row r="6" spans="2:7" ht="15.75">
      <c r="B6" s="31"/>
      <c r="C6" s="32"/>
      <c r="D6" s="32"/>
      <c r="E6" s="32"/>
      <c r="F6" s="32"/>
      <c r="G6" s="33"/>
    </row>
    <row r="7" spans="2:7" ht="19.5">
      <c r="B7" s="34" t="s">
        <v>37</v>
      </c>
      <c r="C7" s="35" t="s">
        <v>40</v>
      </c>
      <c r="D7" s="35"/>
      <c r="E7" s="35"/>
      <c r="F7" s="35"/>
      <c r="G7" s="36"/>
    </row>
    <row r="8" spans="2:7" ht="19.5">
      <c r="B8" s="34"/>
      <c r="C8" s="37" t="s">
        <v>38</v>
      </c>
      <c r="D8" s="37"/>
      <c r="E8" s="37"/>
      <c r="F8" s="37"/>
      <c r="G8" s="38"/>
    </row>
    <row r="9" spans="2:7" ht="19.5">
      <c r="B9" s="34"/>
      <c r="C9" s="37" t="s">
        <v>39</v>
      </c>
      <c r="D9" s="37"/>
      <c r="E9" s="37"/>
      <c r="F9" s="37"/>
      <c r="G9" s="38"/>
    </row>
    <row r="10" spans="2:7" ht="19.5">
      <c r="B10" s="34"/>
      <c r="C10" s="39" t="s">
        <v>41</v>
      </c>
      <c r="D10" s="37"/>
      <c r="E10" s="37"/>
      <c r="F10" s="37"/>
      <c r="G10" s="38"/>
    </row>
    <row r="11" spans="2:7" ht="15.75">
      <c r="B11" s="40"/>
      <c r="C11" s="41" t="s">
        <v>43</v>
      </c>
      <c r="D11" s="42"/>
      <c r="E11" s="42"/>
      <c r="F11" s="42"/>
      <c r="G11" s="43"/>
    </row>
    <row r="13" ht="15.75">
      <c r="B13" t="s">
        <v>1</v>
      </c>
    </row>
    <row r="14" ht="15.75">
      <c r="B14" t="s">
        <v>2</v>
      </c>
    </row>
    <row r="15" ht="15.75">
      <c r="B15" t="s">
        <v>3</v>
      </c>
    </row>
    <row r="16" ht="15.75">
      <c r="B16" t="s">
        <v>4</v>
      </c>
    </row>
    <row r="17" ht="15.75">
      <c r="B17" t="s">
        <v>5</v>
      </c>
    </row>
    <row r="18" ht="15.75">
      <c r="B18" t="s">
        <v>6</v>
      </c>
    </row>
    <row r="20" spans="2:9" ht="15.75">
      <c r="B20" s="48" t="s">
        <v>7</v>
      </c>
      <c r="C20" s="48"/>
      <c r="D20" s="48"/>
      <c r="E20" s="48"/>
      <c r="F20" s="48"/>
      <c r="G20" s="48"/>
      <c r="H20" s="48"/>
      <c r="I20" s="48"/>
    </row>
    <row r="22" ht="15.75">
      <c r="B22" t="s">
        <v>8</v>
      </c>
    </row>
    <row r="26" ht="15.75">
      <c r="B26" t="s">
        <v>9</v>
      </c>
    </row>
    <row r="27" ht="18.75">
      <c r="B27" t="s">
        <v>10</v>
      </c>
    </row>
    <row r="28" ht="18.75">
      <c r="B28" t="s">
        <v>11</v>
      </c>
    </row>
  </sheetData>
  <sheetProtection password="CC3B" sheet="1" objects="1" scenarios="1"/>
  <mergeCells count="3">
    <mergeCell ref="B2:H2"/>
    <mergeCell ref="B4:I4"/>
    <mergeCell ref="B20:I20"/>
  </mergeCells>
  <hyperlinks>
    <hyperlink ref="C10" r:id="rId1" display="mrivasb@salud.aragon.es"/>
    <hyperlink ref="C11" r:id="rId2" display="pruizm@salud.aragon.es"/>
  </hyperlinks>
  <printOptions/>
  <pageMargins left="0.75" right="0.75" top="1" bottom="1" header="0" footer="0"/>
  <pageSetup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R17"/>
  <sheetViews>
    <sheetView showGridLines="0" showRowColHeaders="0" defaultGridColor="0" colorId="57" workbookViewId="0" topLeftCell="A1">
      <selection activeCell="F6" sqref="F6"/>
    </sheetView>
  </sheetViews>
  <sheetFormatPr defaultColWidth="11.00390625" defaultRowHeight="15.75"/>
  <cols>
    <col min="1" max="1" width="7.875" style="0" customWidth="1"/>
    <col min="2" max="2" width="15.625" style="0" customWidth="1"/>
    <col min="3" max="3" width="7.625" style="0" customWidth="1"/>
    <col min="4" max="4" width="7.25390625" style="0" customWidth="1"/>
    <col min="5" max="5" width="5.75390625" style="0" customWidth="1"/>
    <col min="6" max="6" width="16.00390625" style="0" customWidth="1"/>
    <col min="7" max="7" width="8.75390625" style="0" customWidth="1"/>
    <col min="8" max="8" width="6.375" style="0" customWidth="1"/>
    <col min="9" max="9" width="8.75390625" style="0" customWidth="1"/>
    <col min="10" max="10" width="5.25390625" style="0" hidden="1" customWidth="1"/>
    <col min="11" max="11" width="17.75390625" style="0" hidden="1" customWidth="1"/>
    <col min="12" max="12" width="5.75390625" style="0" hidden="1" customWidth="1"/>
    <col min="13" max="14" width="3.375" style="0" hidden="1" customWidth="1"/>
    <col min="15" max="15" width="3.00390625" style="0" hidden="1" customWidth="1"/>
    <col min="16" max="16" width="7.875" style="0" hidden="1" customWidth="1"/>
    <col min="17" max="17" width="7.75390625" style="0" hidden="1" customWidth="1"/>
    <col min="18" max="18" width="7.25390625" style="0" hidden="1" customWidth="1"/>
  </cols>
  <sheetData>
    <row r="1" ht="9" customHeight="1" thickBot="1"/>
    <row r="2" spans="2:7" ht="16.5" thickBot="1">
      <c r="B2" s="53" t="s">
        <v>46</v>
      </c>
      <c r="C2" s="54"/>
      <c r="D2" s="54"/>
      <c r="E2" s="54"/>
      <c r="F2" s="54"/>
      <c r="G2" s="55"/>
    </row>
    <row r="3" spans="2:6" ht="6.75" customHeight="1">
      <c r="B3" s="7"/>
      <c r="C3" s="7"/>
      <c r="D3" s="7"/>
      <c r="E3" s="7"/>
      <c r="F3" s="7"/>
    </row>
    <row r="4" spans="2:7" ht="16.5" customHeight="1">
      <c r="B4" s="56" t="s">
        <v>30</v>
      </c>
      <c r="C4" s="56"/>
      <c r="D4" s="56"/>
      <c r="E4" s="56"/>
      <c r="F4" s="56"/>
      <c r="G4" s="56"/>
    </row>
    <row r="5" ht="9.75" customHeight="1" thickBot="1"/>
    <row r="6" spans="2:18" ht="15.75" customHeight="1" thickBot="1">
      <c r="B6" s="8" t="s">
        <v>13</v>
      </c>
      <c r="C6" s="8"/>
      <c r="D6" s="10">
        <v>36.5</v>
      </c>
      <c r="K6" s="52" t="s">
        <v>22</v>
      </c>
      <c r="L6" s="52"/>
      <c r="O6" s="16"/>
      <c r="P6" s="49" t="s">
        <v>29</v>
      </c>
      <c r="Q6" s="49"/>
      <c r="R6" s="49"/>
    </row>
    <row r="7" spans="11:18" ht="14.25" customHeight="1">
      <c r="K7" s="20" t="s">
        <v>23</v>
      </c>
      <c r="L7" s="20">
        <v>12</v>
      </c>
      <c r="O7" s="17">
        <v>1</v>
      </c>
      <c r="P7" s="18" t="s">
        <v>20</v>
      </c>
      <c r="Q7" s="18">
        <v>9</v>
      </c>
      <c r="R7" s="18">
        <v>12</v>
      </c>
    </row>
    <row r="8" spans="2:18" ht="16.5" thickBot="1">
      <c r="B8" s="50" t="s">
        <v>16</v>
      </c>
      <c r="C8" s="50"/>
      <c r="F8" s="51" t="s">
        <v>17</v>
      </c>
      <c r="G8" s="51"/>
      <c r="K8" s="21"/>
      <c r="L8" s="16"/>
      <c r="O8" s="17">
        <v>2</v>
      </c>
      <c r="P8" s="19">
        <v>120</v>
      </c>
      <c r="Q8" s="19">
        <v>0.194</v>
      </c>
      <c r="R8" s="19">
        <v>0.192</v>
      </c>
    </row>
    <row r="9" spans="2:18" ht="16.5" thickBot="1">
      <c r="B9" s="9" t="s">
        <v>18</v>
      </c>
      <c r="C9" s="10">
        <v>140</v>
      </c>
      <c r="F9" s="14" t="s">
        <v>18</v>
      </c>
      <c r="G9" s="13">
        <f>C9</f>
        <v>140</v>
      </c>
      <c r="K9" s="22" t="s">
        <v>26</v>
      </c>
      <c r="L9" s="23">
        <v>17.6</v>
      </c>
      <c r="O9" s="17">
        <v>3</v>
      </c>
      <c r="P9" s="19">
        <v>140</v>
      </c>
      <c r="Q9" s="19">
        <v>0.186</v>
      </c>
      <c r="R9" s="19">
        <v>0.185</v>
      </c>
    </row>
    <row r="10" spans="2:13" ht="19.5" thickBot="1">
      <c r="B10" s="9" t="s">
        <v>12</v>
      </c>
      <c r="C10" s="10">
        <v>309</v>
      </c>
      <c r="F10" s="14" t="s">
        <v>14</v>
      </c>
      <c r="G10" s="15">
        <f>(C10*C11*EXP(-Q12*(L9-L10))/G11)</f>
        <v>102.17875272291192</v>
      </c>
      <c r="K10" s="24" t="s">
        <v>27</v>
      </c>
      <c r="L10" s="25">
        <f>IF(D6="","",D6/3.1416)</f>
        <v>11.618283677107208</v>
      </c>
      <c r="M10" s="3"/>
    </row>
    <row r="11" spans="2:18" ht="19.5" thickBot="1">
      <c r="B11" s="9" t="s">
        <v>15</v>
      </c>
      <c r="C11" s="10">
        <v>8</v>
      </c>
      <c r="F11" s="14" t="s">
        <v>19</v>
      </c>
      <c r="G11" s="13">
        <f>C11</f>
        <v>8</v>
      </c>
      <c r="P11" s="6" t="s">
        <v>21</v>
      </c>
      <c r="Q11" s="26" t="s">
        <v>28</v>
      </c>
      <c r="R11" s="4"/>
    </row>
    <row r="12" spans="16:18" ht="14.25" customHeight="1">
      <c r="P12" s="29">
        <f>LOOKUP(C9,P8:P9,O8:O9)</f>
        <v>3</v>
      </c>
      <c r="Q12" s="27">
        <f>HLOOKUP(L7,P7:R9,P12)</f>
        <v>0.185</v>
      </c>
      <c r="R12" s="5"/>
    </row>
    <row r="13" spans="2:9" ht="36.75" customHeight="1">
      <c r="B13" s="60" t="s">
        <v>34</v>
      </c>
      <c r="C13" s="61"/>
      <c r="D13" s="61"/>
      <c r="E13" s="61"/>
      <c r="F13" s="61"/>
      <c r="G13" s="61"/>
      <c r="H13" s="61"/>
      <c r="I13" s="62"/>
    </row>
    <row r="14" ht="5.25" customHeight="1" thickBot="1">
      <c r="P14" s="2"/>
    </row>
    <row r="15" spans="4:7" ht="19.5" customHeight="1" thickBot="1">
      <c r="D15" s="57" t="s">
        <v>35</v>
      </c>
      <c r="E15" s="57"/>
      <c r="F15" s="58"/>
      <c r="G15" s="10">
        <v>7</v>
      </c>
    </row>
    <row r="16" ht="3.75" customHeight="1"/>
    <row r="17" spans="4:7" ht="17.25" customHeight="1">
      <c r="D17" s="59" t="s">
        <v>33</v>
      </c>
      <c r="E17" s="59"/>
      <c r="F17" s="59"/>
      <c r="G17" s="11">
        <f>G10*G11/G15</f>
        <v>116.77571739761363</v>
      </c>
    </row>
  </sheetData>
  <sheetProtection password="CC3B" sheet="1" objects="1" scenarios="1"/>
  <mergeCells count="9">
    <mergeCell ref="B2:G2"/>
    <mergeCell ref="B4:G4"/>
    <mergeCell ref="D15:F15"/>
    <mergeCell ref="D17:F17"/>
    <mergeCell ref="B13:I13"/>
    <mergeCell ref="P6:R6"/>
    <mergeCell ref="B8:C8"/>
    <mergeCell ref="F8:G8"/>
    <mergeCell ref="K6:L6"/>
  </mergeCells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17"/>
  <sheetViews>
    <sheetView showGridLines="0" showRowColHeaders="0" defaultGridColor="0" colorId="57" workbookViewId="0" topLeftCell="A2">
      <selection activeCell="D10" sqref="D10"/>
    </sheetView>
  </sheetViews>
  <sheetFormatPr defaultColWidth="11.00390625" defaultRowHeight="15.75"/>
  <cols>
    <col min="1" max="1" width="10.875" style="0" customWidth="1"/>
    <col min="2" max="2" width="15.625" style="0" customWidth="1"/>
    <col min="3" max="3" width="7.625" style="0" customWidth="1"/>
    <col min="4" max="4" width="7.25390625" style="0" customWidth="1"/>
    <col min="5" max="5" width="5.625" style="0" customWidth="1"/>
    <col min="6" max="6" width="16.375" style="0" customWidth="1"/>
    <col min="7" max="7" width="8.75390625" style="0" customWidth="1"/>
    <col min="8" max="8" width="6.375" style="0" customWidth="1"/>
    <col min="9" max="9" width="8.75390625" style="0" customWidth="1"/>
    <col min="10" max="10" width="5.25390625" style="0" hidden="1" customWidth="1"/>
    <col min="11" max="11" width="17.75390625" style="0" hidden="1" customWidth="1"/>
    <col min="12" max="12" width="5.75390625" style="0" hidden="1" customWidth="1"/>
    <col min="13" max="14" width="3.375" style="0" hidden="1" customWidth="1"/>
    <col min="15" max="15" width="3.00390625" style="0" hidden="1" customWidth="1"/>
    <col min="16" max="16" width="7.875" style="0" hidden="1" customWidth="1"/>
    <col min="17" max="17" width="7.75390625" style="0" hidden="1" customWidth="1"/>
    <col min="18" max="18" width="7.25390625" style="0" hidden="1" customWidth="1"/>
  </cols>
  <sheetData>
    <row r="1" ht="9" customHeight="1" thickBot="1"/>
    <row r="2" spans="2:7" ht="16.5" thickBot="1">
      <c r="B2" s="53" t="s">
        <v>45</v>
      </c>
      <c r="C2" s="54"/>
      <c r="D2" s="54"/>
      <c r="E2" s="54"/>
      <c r="F2" s="54"/>
      <c r="G2" s="55"/>
    </row>
    <row r="3" spans="2:6" ht="5.25" customHeight="1">
      <c r="B3" s="7"/>
      <c r="C3" s="7"/>
      <c r="D3" s="7"/>
      <c r="E3" s="7"/>
      <c r="F3" s="7"/>
    </row>
    <row r="4" spans="2:7" ht="19.5" customHeight="1">
      <c r="B4" s="56" t="s">
        <v>31</v>
      </c>
      <c r="C4" s="56"/>
      <c r="D4" s="56"/>
      <c r="E4" s="56"/>
      <c r="F4" s="56"/>
      <c r="G4" s="56"/>
    </row>
    <row r="5" ht="6.75" customHeight="1" thickBot="1"/>
    <row r="6" spans="2:18" ht="16.5" thickBot="1">
      <c r="B6" s="8" t="s">
        <v>24</v>
      </c>
      <c r="C6" s="8"/>
      <c r="D6" s="12">
        <v>73</v>
      </c>
      <c r="K6" s="52" t="s">
        <v>22</v>
      </c>
      <c r="L6" s="52"/>
      <c r="O6" s="16"/>
      <c r="P6" s="49" t="s">
        <v>25</v>
      </c>
      <c r="Q6" s="49"/>
      <c r="R6" s="49"/>
    </row>
    <row r="7" spans="11:18" ht="9" customHeight="1">
      <c r="K7" s="20" t="s">
        <v>23</v>
      </c>
      <c r="L7" s="28">
        <v>12</v>
      </c>
      <c r="O7" s="17">
        <v>1</v>
      </c>
      <c r="P7" s="18" t="s">
        <v>20</v>
      </c>
      <c r="Q7" s="18">
        <v>9</v>
      </c>
      <c r="R7" s="18">
        <v>12</v>
      </c>
    </row>
    <row r="8" spans="2:18" ht="16.5" thickBot="1">
      <c r="B8" s="50" t="s">
        <v>16</v>
      </c>
      <c r="C8" s="50"/>
      <c r="F8" s="51" t="s">
        <v>17</v>
      </c>
      <c r="G8" s="51"/>
      <c r="K8" s="21"/>
      <c r="L8" s="16"/>
      <c r="O8" s="17">
        <v>2</v>
      </c>
      <c r="P8" s="19">
        <v>120</v>
      </c>
      <c r="Q8" s="19">
        <v>0.146</v>
      </c>
      <c r="R8" s="19">
        <v>0.145</v>
      </c>
    </row>
    <row r="9" spans="2:18" ht="16.5" thickBot="1">
      <c r="B9" s="9" t="s">
        <v>18</v>
      </c>
      <c r="C9" s="10">
        <v>120</v>
      </c>
      <c r="F9" s="14" t="s">
        <v>18</v>
      </c>
      <c r="G9" s="13">
        <f>C9</f>
        <v>120</v>
      </c>
      <c r="K9" s="22" t="s">
        <v>26</v>
      </c>
      <c r="L9" s="23">
        <v>27.6</v>
      </c>
      <c r="O9" s="17">
        <v>3</v>
      </c>
      <c r="P9" s="19">
        <v>140</v>
      </c>
      <c r="Q9" s="19">
        <v>0.14</v>
      </c>
      <c r="R9" s="19">
        <v>0.138</v>
      </c>
    </row>
    <row r="10" spans="2:13" ht="19.5" thickBot="1">
      <c r="B10" s="9" t="s">
        <v>12</v>
      </c>
      <c r="C10" s="10">
        <v>180</v>
      </c>
      <c r="F10" s="14" t="s">
        <v>14</v>
      </c>
      <c r="G10" s="15">
        <f>(C10*C11*EXP(-Q12*(L9-L10))/G11)</f>
        <v>95.6082503677278</v>
      </c>
      <c r="K10" s="24" t="s">
        <v>27</v>
      </c>
      <c r="L10" s="25">
        <f>IF(D6="","",D6/3.1416)</f>
        <v>23.236567354214415</v>
      </c>
      <c r="M10" s="3"/>
    </row>
    <row r="11" spans="2:18" ht="19.5" thickBot="1">
      <c r="B11" s="9" t="s">
        <v>15</v>
      </c>
      <c r="C11" s="10">
        <v>8</v>
      </c>
      <c r="F11" s="14" t="s">
        <v>19</v>
      </c>
      <c r="G11" s="13">
        <f>C11</f>
        <v>8</v>
      </c>
      <c r="P11" s="6" t="s">
        <v>21</v>
      </c>
      <c r="Q11" s="26" t="s">
        <v>28</v>
      </c>
      <c r="R11" s="4"/>
    </row>
    <row r="12" spans="16:18" ht="7.5" customHeight="1">
      <c r="P12" s="1">
        <f>LOOKUP(C9,P8:P9,O8:O9)</f>
        <v>2</v>
      </c>
      <c r="Q12" s="27">
        <f>HLOOKUP(L7,P7:R9,P12)</f>
        <v>0.145</v>
      </c>
      <c r="R12" s="5"/>
    </row>
    <row r="13" spans="2:9" ht="36.75" customHeight="1">
      <c r="B13" s="60" t="s">
        <v>34</v>
      </c>
      <c r="C13" s="61"/>
      <c r="D13" s="61"/>
      <c r="E13" s="61"/>
      <c r="F13" s="61"/>
      <c r="G13" s="61"/>
      <c r="H13" s="61"/>
      <c r="I13" s="62"/>
    </row>
    <row r="14" ht="9" customHeight="1" thickBot="1">
      <c r="P14" s="2"/>
    </row>
    <row r="15" spans="4:7" ht="18" thickBot="1">
      <c r="D15" s="57" t="s">
        <v>35</v>
      </c>
      <c r="E15" s="57"/>
      <c r="F15" s="58"/>
      <c r="G15" s="10">
        <v>5</v>
      </c>
    </row>
    <row r="16" ht="6.75" customHeight="1"/>
    <row r="17" spans="4:7" ht="17.25">
      <c r="D17" s="59" t="s">
        <v>33</v>
      </c>
      <c r="E17" s="59"/>
      <c r="F17" s="59"/>
      <c r="G17" s="11">
        <f>G10*G11/G15</f>
        <v>152.97320058836448</v>
      </c>
    </row>
  </sheetData>
  <sheetProtection password="CC3B" sheet="1" objects="1" scenarios="1"/>
  <mergeCells count="9">
    <mergeCell ref="P6:R6"/>
    <mergeCell ref="B8:C8"/>
    <mergeCell ref="F8:G8"/>
    <mergeCell ref="K6:L6"/>
    <mergeCell ref="D17:F17"/>
    <mergeCell ref="B13:I13"/>
    <mergeCell ref="B2:G2"/>
    <mergeCell ref="B4:G4"/>
    <mergeCell ref="D15:F15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17"/>
  <sheetViews>
    <sheetView showGridLines="0" showRowColHeaders="0" defaultGridColor="0" colorId="57" workbookViewId="0" topLeftCell="A1">
      <selection activeCell="B2" sqref="B2:G2"/>
    </sheetView>
  </sheetViews>
  <sheetFormatPr defaultColWidth="11.00390625" defaultRowHeight="15.75"/>
  <cols>
    <col min="1" max="1" width="10.875" style="0" customWidth="1"/>
    <col min="2" max="2" width="15.625" style="0" customWidth="1"/>
    <col min="3" max="3" width="7.625" style="0" customWidth="1"/>
    <col min="4" max="4" width="7.25390625" style="0" customWidth="1"/>
    <col min="5" max="5" width="5.625" style="0" customWidth="1"/>
    <col min="6" max="6" width="16.375" style="0" customWidth="1"/>
    <col min="7" max="7" width="8.75390625" style="0" customWidth="1"/>
    <col min="8" max="8" width="6.375" style="0" customWidth="1"/>
    <col min="9" max="9" width="8.75390625" style="0" customWidth="1"/>
    <col min="10" max="10" width="5.25390625" style="0" hidden="1" customWidth="1"/>
    <col min="11" max="11" width="17.75390625" style="0" hidden="1" customWidth="1"/>
    <col min="12" max="12" width="5.75390625" style="0" hidden="1" customWidth="1"/>
    <col min="13" max="14" width="3.375" style="0" hidden="1" customWidth="1"/>
    <col min="15" max="15" width="3.00390625" style="0" hidden="1" customWidth="1"/>
    <col min="16" max="16" width="7.875" style="0" hidden="1" customWidth="1"/>
    <col min="17" max="17" width="7.75390625" style="0" hidden="1" customWidth="1"/>
    <col min="18" max="18" width="7.25390625" style="0" hidden="1" customWidth="1"/>
  </cols>
  <sheetData>
    <row r="1" ht="9" customHeight="1" thickBot="1"/>
    <row r="2" spans="2:7" ht="16.5" thickBot="1">
      <c r="B2" s="53" t="s">
        <v>44</v>
      </c>
      <c r="C2" s="54"/>
      <c r="D2" s="54"/>
      <c r="E2" s="54"/>
      <c r="F2" s="54"/>
      <c r="G2" s="55"/>
    </row>
    <row r="3" spans="2:6" ht="5.25" customHeight="1">
      <c r="B3" s="7"/>
      <c r="C3" s="7"/>
      <c r="D3" s="7"/>
      <c r="E3" s="7"/>
      <c r="F3" s="7"/>
    </row>
    <row r="4" spans="2:7" ht="19.5" customHeight="1">
      <c r="B4" s="56" t="s">
        <v>31</v>
      </c>
      <c r="C4" s="56"/>
      <c r="D4" s="56"/>
      <c r="E4" s="56"/>
      <c r="F4" s="56"/>
      <c r="G4" s="56"/>
    </row>
    <row r="5" ht="6.75" customHeight="1" thickBot="1"/>
    <row r="6" spans="2:18" ht="16.5" thickBot="1">
      <c r="B6" s="8" t="s">
        <v>32</v>
      </c>
      <c r="C6" s="8"/>
      <c r="D6" s="12">
        <v>63</v>
      </c>
      <c r="K6" s="52" t="s">
        <v>22</v>
      </c>
      <c r="L6" s="52"/>
      <c r="O6" s="16"/>
      <c r="P6" s="49" t="s">
        <v>36</v>
      </c>
      <c r="Q6" s="49"/>
      <c r="R6" s="49"/>
    </row>
    <row r="7" spans="11:18" ht="7.5" customHeight="1">
      <c r="K7" s="20" t="s">
        <v>23</v>
      </c>
      <c r="L7" s="28">
        <v>12</v>
      </c>
      <c r="O7" s="17">
        <v>1</v>
      </c>
      <c r="P7" s="18" t="s">
        <v>20</v>
      </c>
      <c r="Q7" s="18">
        <v>9</v>
      </c>
      <c r="R7" s="18">
        <v>12</v>
      </c>
    </row>
    <row r="8" spans="2:18" ht="16.5" thickBot="1">
      <c r="B8" s="50" t="s">
        <v>16</v>
      </c>
      <c r="C8" s="50"/>
      <c r="F8" s="51" t="s">
        <v>17</v>
      </c>
      <c r="G8" s="51"/>
      <c r="K8" s="21"/>
      <c r="L8" s="16"/>
      <c r="O8" s="17">
        <v>2</v>
      </c>
      <c r="P8" s="19">
        <v>120</v>
      </c>
      <c r="Q8" s="19">
        <v>0.184</v>
      </c>
      <c r="R8" s="19">
        <v>0.184</v>
      </c>
    </row>
    <row r="9" spans="2:18" ht="16.5" thickBot="1">
      <c r="B9" s="9" t="s">
        <v>18</v>
      </c>
      <c r="C9" s="10">
        <v>120</v>
      </c>
      <c r="F9" s="14" t="s">
        <v>18</v>
      </c>
      <c r="G9" s="13">
        <f>C9</f>
        <v>120</v>
      </c>
      <c r="K9" s="22" t="s">
        <v>26</v>
      </c>
      <c r="L9" s="30">
        <v>23.4</v>
      </c>
      <c r="O9" s="17">
        <v>3</v>
      </c>
      <c r="P9" s="19">
        <v>140</v>
      </c>
      <c r="Q9" s="19">
        <v>0.177</v>
      </c>
      <c r="R9" s="19">
        <v>0.176</v>
      </c>
    </row>
    <row r="10" spans="2:13" ht="19.5" thickBot="1">
      <c r="B10" s="9" t="s">
        <v>12</v>
      </c>
      <c r="C10" s="10">
        <v>211</v>
      </c>
      <c r="F10" s="14" t="s">
        <v>14</v>
      </c>
      <c r="G10" s="15">
        <f>(C10*C11*EXP(-Q12*(L9-L10))/G11)</f>
        <v>113.98851590772476</v>
      </c>
      <c r="K10" s="24" t="s">
        <v>27</v>
      </c>
      <c r="L10" s="25">
        <f>IF(D6="","",D6/3.1416)</f>
        <v>20.053475935828878</v>
      </c>
      <c r="M10" s="3"/>
    </row>
    <row r="11" spans="2:18" ht="19.5" thickBot="1">
      <c r="B11" s="9" t="s">
        <v>15</v>
      </c>
      <c r="C11" s="10">
        <v>8</v>
      </c>
      <c r="F11" s="14" t="s">
        <v>19</v>
      </c>
      <c r="G11" s="13">
        <f>C11</f>
        <v>8</v>
      </c>
      <c r="P11" s="6" t="s">
        <v>21</v>
      </c>
      <c r="Q11" s="26" t="s">
        <v>28</v>
      </c>
      <c r="R11" s="4"/>
    </row>
    <row r="12" spans="16:18" ht="7.5" customHeight="1">
      <c r="P12" s="1">
        <f>LOOKUP(C9,P8:P9,O8:O9)</f>
        <v>2</v>
      </c>
      <c r="Q12" s="27">
        <f>HLOOKUP(L7,P7:R9,P12)</f>
        <v>0.184</v>
      </c>
      <c r="R12" s="5"/>
    </row>
    <row r="13" spans="2:9" ht="36.75" customHeight="1">
      <c r="B13" s="60" t="s">
        <v>34</v>
      </c>
      <c r="C13" s="61"/>
      <c r="D13" s="61"/>
      <c r="E13" s="61"/>
      <c r="F13" s="61"/>
      <c r="G13" s="61"/>
      <c r="H13" s="61"/>
      <c r="I13" s="62"/>
    </row>
    <row r="14" ht="9" customHeight="1" thickBot="1">
      <c r="P14" s="2"/>
    </row>
    <row r="15" spans="4:7" ht="18" thickBot="1">
      <c r="D15" s="57" t="s">
        <v>35</v>
      </c>
      <c r="E15" s="57"/>
      <c r="F15" s="58"/>
      <c r="G15" s="10">
        <v>3</v>
      </c>
    </row>
    <row r="16" ht="6.75" customHeight="1"/>
    <row r="17" spans="4:7" ht="17.25">
      <c r="D17" s="59" t="s">
        <v>33</v>
      </c>
      <c r="E17" s="59"/>
      <c r="F17" s="59"/>
      <c r="G17" s="11">
        <f>G10*G11/G15</f>
        <v>303.9693757539327</v>
      </c>
    </row>
  </sheetData>
  <sheetProtection password="CC3B" sheet="1" objects="1" scenarios="1"/>
  <mergeCells count="9">
    <mergeCell ref="B2:G2"/>
    <mergeCell ref="B4:G4"/>
    <mergeCell ref="D15:F15"/>
    <mergeCell ref="D17:F17"/>
    <mergeCell ref="B13:I13"/>
    <mergeCell ref="P6:R6"/>
    <mergeCell ref="B8:C8"/>
    <mergeCell ref="F8:G8"/>
    <mergeCell ref="K6:L6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 Física y Prot. Rad.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Fpro4</dc:creator>
  <cp:keywords/>
  <dc:description/>
  <cp:lastModifiedBy>HCUZ</cp:lastModifiedBy>
  <cp:lastPrinted>2007-02-28T12:02:20Z</cp:lastPrinted>
  <dcterms:created xsi:type="dcterms:W3CDTF">2003-05-13T07:49:59Z</dcterms:created>
  <dcterms:modified xsi:type="dcterms:W3CDTF">2007-03-02T09:11:22Z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